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파일작업\관성모멘트\"/>
    </mc:Choice>
  </mc:AlternateContent>
  <bookViews>
    <workbookView xWindow="0" yWindow="0" windowWidth="15450" windowHeight="9150" activeTab="2"/>
  </bookViews>
  <sheets>
    <sheet name="관성모멘트" sheetId="1" r:id="rId1"/>
    <sheet name="고체 실린더" sheetId="2" r:id="rId2"/>
    <sheet name="속이 빈 실린더" sheetId="4" r:id="rId3"/>
    <sheet name="둥근 막대" sheetId="5" r:id="rId4"/>
    <sheet name="네모 막대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3" l="1"/>
  <c r="I11" i="3"/>
  <c r="I13" i="5"/>
  <c r="I11" i="5"/>
  <c r="I13" i="4"/>
  <c r="I12" i="2"/>
  <c r="I11" i="4"/>
  <c r="I10" i="2"/>
  <c r="I12" i="3" l="1"/>
  <c r="I12" i="5"/>
  <c r="I12" i="4"/>
  <c r="I10" i="3"/>
  <c r="I10" i="5"/>
  <c r="I10" i="4"/>
  <c r="I11" i="2"/>
  <c r="I9" i="2"/>
  <c r="K9" i="1"/>
  <c r="K7" i="3"/>
  <c r="K7" i="5"/>
  <c r="K7" i="4"/>
  <c r="K7" i="2"/>
  <c r="K8" i="1"/>
</calcChain>
</file>

<file path=xl/sharedStrings.xml><?xml version="1.0" encoding="utf-8"?>
<sst xmlns="http://schemas.openxmlformats.org/spreadsheetml/2006/main" count="106" uniqueCount="41">
  <si>
    <t>낙하거리 h</t>
    <phoneticPr fontId="1" type="noConversion"/>
  </si>
  <si>
    <t>1 m</t>
    <phoneticPr fontId="1" type="noConversion"/>
  </si>
  <si>
    <t>추질량</t>
    <phoneticPr fontId="1" type="noConversion"/>
  </si>
  <si>
    <t>0.1 kg</t>
    <phoneticPr fontId="1" type="noConversion"/>
  </si>
  <si>
    <t>회전반경 r</t>
    <phoneticPr fontId="1" type="noConversion"/>
  </si>
  <si>
    <t>0.026 m</t>
    <phoneticPr fontId="1" type="noConversion"/>
  </si>
  <si>
    <t>횟수</t>
    <phoneticPr fontId="1" type="noConversion"/>
  </si>
  <si>
    <t>낙하시간 (sec)</t>
    <phoneticPr fontId="1" type="noConversion"/>
  </si>
  <si>
    <t>평균</t>
    <phoneticPr fontId="1" type="noConversion"/>
  </si>
  <si>
    <r>
      <t xml:space="preserve">물체 A의 관성모멘트 </t>
    </r>
    <r>
      <rPr>
        <i/>
        <sz val="15"/>
        <color theme="1"/>
        <rFont val="맑은 고딕"/>
        <family val="3"/>
        <charset val="129"/>
        <scheme val="minor"/>
      </rPr>
      <t>I</t>
    </r>
    <r>
      <rPr>
        <vertAlign val="subscript"/>
        <sz val="15"/>
        <color theme="1"/>
        <rFont val="맑은 고딕"/>
        <family val="3"/>
        <charset val="129"/>
        <scheme val="minor"/>
      </rPr>
      <t>1</t>
    </r>
    <phoneticPr fontId="1" type="noConversion"/>
  </si>
  <si>
    <t>0.125 m</t>
    <phoneticPr fontId="1" type="noConversion"/>
  </si>
  <si>
    <t>고체 실린더의 질량 M</t>
    <phoneticPr fontId="1" type="noConversion"/>
  </si>
  <si>
    <t>3.660 kg</t>
    <phoneticPr fontId="1" type="noConversion"/>
  </si>
  <si>
    <t xml:space="preserve">물체 A와 시료의 관성모멘트 </t>
    <phoneticPr fontId="1" type="noConversion"/>
  </si>
  <si>
    <t>시료의 관성모멘트      (실험)</t>
    <phoneticPr fontId="1" type="noConversion"/>
  </si>
  <si>
    <t>시료의 관성모멘트      (이론)</t>
    <phoneticPr fontId="1" type="noConversion"/>
  </si>
  <si>
    <t>오차</t>
    <phoneticPr fontId="1" type="noConversion"/>
  </si>
  <si>
    <r>
      <t>속이</t>
    </r>
    <r>
      <rPr>
        <sz val="15"/>
        <color theme="1"/>
        <rFont val="맑은 고딕"/>
        <family val="3"/>
        <charset val="129"/>
        <scheme val="minor"/>
      </rPr>
      <t xml:space="preserve"> 빈 실린더의 내반경</t>
    </r>
    <r>
      <rPr>
        <sz val="15"/>
        <color theme="1"/>
        <rFont val="맑은 고딕"/>
        <family val="2"/>
        <charset val="129"/>
        <scheme val="minor"/>
      </rPr>
      <t xml:space="preserve"> r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1 </t>
    </r>
    <phoneticPr fontId="1" type="noConversion"/>
  </si>
  <si>
    <r>
      <t>속이</t>
    </r>
    <r>
      <rPr>
        <sz val="15"/>
        <color theme="1"/>
        <rFont val="맑은 고딕"/>
        <family val="3"/>
        <charset val="129"/>
        <scheme val="minor"/>
      </rPr>
      <t xml:space="preserve"> 빈 실린더의 외반경</t>
    </r>
    <r>
      <rPr>
        <sz val="15"/>
        <color theme="1"/>
        <rFont val="맑은 고딕"/>
        <family val="2"/>
        <charset val="129"/>
        <scheme val="minor"/>
      </rPr>
      <t xml:space="preserve"> r</t>
    </r>
    <r>
      <rPr>
        <vertAlign val="subscript"/>
        <sz val="15"/>
        <color theme="1"/>
        <rFont val="맑은 고딕"/>
        <family val="2"/>
        <charset val="129"/>
        <scheme val="minor"/>
      </rPr>
      <t>2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</si>
  <si>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0.11 m</t>
    <phoneticPr fontId="1" type="noConversion"/>
  </si>
  <si>
    <t>속이 빈 실린더의 질량 M</t>
    <phoneticPr fontId="1" type="noConversion"/>
  </si>
  <si>
    <t>3.88 kg</t>
    <phoneticPr fontId="1" type="noConversion"/>
  </si>
  <si>
    <t>2.460 kg</t>
    <phoneticPr fontId="1" type="noConversion"/>
  </si>
  <si>
    <t>0.02 m</t>
    <phoneticPr fontId="1" type="noConversion"/>
  </si>
  <si>
    <r>
      <t>고체 실린더의 반지름 r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c </t>
    </r>
    <phoneticPr fontId="1" type="noConversion"/>
  </si>
  <si>
    <r>
      <t>둥근 막대의 반지름 r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c </t>
    </r>
    <phoneticPr fontId="1" type="noConversion"/>
  </si>
  <si>
    <t>둥근 막대의 길이 I</t>
    <phoneticPr fontId="1" type="noConversion"/>
  </si>
  <si>
    <t>0.249 m</t>
    <phoneticPr fontId="1" type="noConversion"/>
  </si>
  <si>
    <t>둥근 막대의 질량 M</t>
    <phoneticPr fontId="1" type="noConversion"/>
  </si>
  <si>
    <t>네모난 막대의 질량 M</t>
  </si>
  <si>
    <t>2.320 kg</t>
    <phoneticPr fontId="1" type="noConversion"/>
  </si>
  <si>
    <t>0.0545 m</t>
    <phoneticPr fontId="1" type="noConversion"/>
  </si>
  <si>
    <t>네모난 막대의 길이 b</t>
    <phoneticPr fontId="1" type="noConversion"/>
  </si>
  <si>
    <t>네모난 막대의 폭 a</t>
    <phoneticPr fontId="1" type="noConversion"/>
  </si>
  <si>
    <t xml:space="preserve"> (1) 관성모멘트 측정장치 물체 A의 관성 모멘트 </t>
    <phoneticPr fontId="1" type="noConversion"/>
  </si>
  <si>
    <t xml:space="preserve">(2) 고체 실린더의 관성모멘트 </t>
    <phoneticPr fontId="1" type="noConversion"/>
  </si>
  <si>
    <t xml:space="preserve">(3) 속이 빈 실린더의 관성모멘트 </t>
    <phoneticPr fontId="1" type="noConversion"/>
  </si>
  <si>
    <t xml:space="preserve">(4) 둥근 막대의 관성모멘트 </t>
    <phoneticPr fontId="1" type="noConversion"/>
  </si>
  <si>
    <t xml:space="preserve">(5) 네모 막대의 관성모멘트 </t>
    <phoneticPr fontId="1" type="noConversion"/>
  </si>
  <si>
    <t xml:space="preserve">   kg.m2</t>
    <phoneticPr fontId="1" type="noConversion"/>
  </si>
  <si>
    <t>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</si>
</sst>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,##0.00000"/>
    <numFmt numFmtId="178" formatCode="0.00000_);[Red]\(0.000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i/>
      <sz val="15"/>
      <color theme="1"/>
      <name val="맑은 고딕"/>
      <family val="3"/>
      <charset val="129"/>
      <scheme val="minor"/>
    </font>
    <font>
      <vertAlign val="subscript"/>
      <sz val="15"/>
      <color theme="1"/>
      <name val="맑은 고딕"/>
      <family val="3"/>
      <charset val="129"/>
      <scheme val="minor"/>
    </font>
    <font>
      <vertAlign val="subscript"/>
      <sz val="15"/>
      <color theme="1"/>
      <name val="맑은 고딕"/>
      <family val="2"/>
      <charset val="129"/>
      <scheme val="minor"/>
    </font>
    <font>
      <sz val="15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>
      <alignment vertical="center"/>
    </xf>
    <xf numFmtId="178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" fontId="7" fillId="0" borderId="2" xfId="0" applyNumberFormat="1" applyFont="1" applyBorder="1" applyAlignment="1">
      <alignment horizontal="right" vertical="center"/>
    </xf>
    <xf numFmtId="4" fontId="7" fillId="0" borderId="4" xfId="0" applyNumberFormat="1" applyFont="1" applyBorder="1" applyAlignment="1">
      <alignment horizontal="right" vertical="center"/>
    </xf>
    <xf numFmtId="4" fontId="7" fillId="0" borderId="3" xfId="0" applyNumberFormat="1" applyFont="1" applyBorder="1" applyAlignment="1">
      <alignment horizontal="right" vertical="center"/>
    </xf>
    <xf numFmtId="3" fontId="3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1038225</xdr:colOff>
      <xdr:row>4</xdr:row>
      <xdr:rowOff>171450</xdr:rowOff>
    </xdr:from>
    <xdr:ext cx="13920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6924675" y="1009650"/>
              <a:ext cx="13920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6924675" y="1009650"/>
              <a:ext cx="13920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latin typeface="Cambria Math" panose="02040503050406030204" pitchFamily="18" charset="0"/>
                </a:rPr>
                <a:t>𝐼_1</a:t>
              </a:r>
              <a:endParaRPr lang="ko-KR" alt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1123950</xdr:colOff>
      <xdr:row>8</xdr:row>
      <xdr:rowOff>485775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343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1314450</xdr:colOff>
      <xdr:row>8</xdr:row>
      <xdr:rowOff>142875</xdr:rowOff>
    </xdr:from>
    <xdr:ext cx="435184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7200900" y="3000375"/>
              <a:ext cx="43518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</m:t>
                        </m:r>
                      </m:sub>
                    </m:sSub>
                    <m:r>
                      <a:rPr lang="en-US" altLang="ko-KR" sz="1100" b="0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7200900" y="3000375"/>
              <a:ext cx="43518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𝐼_1</a:t>
              </a:r>
              <a:r>
                <a:rPr lang="en-US" altLang="ko-KR" sz="1100" b="0" i="0">
                  <a:latin typeface="Cambria Math" panose="02040503050406030204" pitchFamily="18" charset="0"/>
                </a:rPr>
                <a:t>+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9</xdr:row>
      <xdr:rowOff>485775</xdr:rowOff>
    </xdr:from>
    <xdr:ext cx="65" cy="172227"/>
    <xdr:sp macro="" textlink="">
      <xdr:nvSpPr>
        <xdr:cNvPr id="5" name="TextBox 4"/>
        <xdr:cNvSpPr txBox="1"/>
      </xdr:nvSpPr>
      <xdr:spPr>
        <a:xfrm>
          <a:off x="8582025" y="3343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390525</xdr:colOff>
      <xdr:row>9</xdr:row>
      <xdr:rowOff>171450</xdr:rowOff>
    </xdr:from>
    <xdr:ext cx="150747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6276975" y="35337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6276975" y="35337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7" name="TextBox 6"/>
        <xdr:cNvSpPr txBox="1"/>
      </xdr:nvSpPr>
      <xdr:spPr>
        <a:xfrm>
          <a:off x="8582025" y="3343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9</xdr:row>
      <xdr:rowOff>485775</xdr:rowOff>
    </xdr:from>
    <xdr:ext cx="65" cy="172227"/>
    <xdr:sp macro="" textlink="">
      <xdr:nvSpPr>
        <xdr:cNvPr id="9" name="TextBox 8"/>
        <xdr:cNvSpPr txBox="1"/>
      </xdr:nvSpPr>
      <xdr:spPr>
        <a:xfrm>
          <a:off x="8582025" y="3343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10" name="TextBox 9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12" name="TextBox 11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13" name="TextBox 12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14" name="TextBox 13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15" name="TextBox 14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1047750</xdr:colOff>
      <xdr:row>3</xdr:row>
      <xdr:rowOff>152400</xdr:rowOff>
    </xdr:from>
    <xdr:ext cx="1424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/>
            <xdr:cNvSpPr txBox="1"/>
          </xdr:nvSpPr>
          <xdr:spPr>
            <a:xfrm>
              <a:off x="5362575" y="781050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6" name="TextBox 15"/>
            <xdr:cNvSpPr txBox="1"/>
          </xdr:nvSpPr>
          <xdr:spPr>
            <a:xfrm>
              <a:off x="5362575" y="781050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latin typeface="Cambria Math" panose="02040503050406030204" pitchFamily="18" charset="0"/>
                </a:rPr>
                <a:t>𝐼_2</a:t>
              </a:r>
              <a:endParaRPr lang="ko-KR" alt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1123950</xdr:colOff>
      <xdr:row>9</xdr:row>
      <xdr:rowOff>485775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1314450</xdr:colOff>
      <xdr:row>9</xdr:row>
      <xdr:rowOff>142875</xdr:rowOff>
    </xdr:from>
    <xdr:ext cx="435184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7200900" y="3505200"/>
              <a:ext cx="43518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</m:t>
                        </m:r>
                      </m:sub>
                    </m:sSub>
                    <m:r>
                      <a:rPr lang="en-US" altLang="ko-KR" sz="1100" b="0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7200900" y="3505200"/>
              <a:ext cx="435184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𝐼_1</a:t>
              </a:r>
              <a:r>
                <a:rPr lang="en-US" altLang="ko-KR" sz="1100" b="0" i="0">
                  <a:latin typeface="Cambria Math" panose="02040503050406030204" pitchFamily="18" charset="0"/>
                </a:rPr>
                <a:t>+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4" name="TextBox 3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390525</xdr:colOff>
      <xdr:row>10</xdr:row>
      <xdr:rowOff>171450</xdr:rowOff>
    </xdr:from>
    <xdr:ext cx="150747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6276975" y="4038600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6276975" y="4038600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6" name="TextBox 5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7" name="TextBox 6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8" name="TextBox 7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9" name="TextBox 8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0" name="TextBox 9"/>
        <xdr:cNvSpPr txBox="1"/>
      </xdr:nvSpPr>
      <xdr:spPr>
        <a:xfrm>
          <a:off x="8582025" y="5362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11" name="TextBox 10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2" name="TextBox 11"/>
        <xdr:cNvSpPr txBox="1"/>
      </xdr:nvSpPr>
      <xdr:spPr>
        <a:xfrm>
          <a:off x="8582025" y="5362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1323975</xdr:colOff>
      <xdr:row>3</xdr:row>
      <xdr:rowOff>161925</xdr:rowOff>
    </xdr:from>
    <xdr:ext cx="1424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5638800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5638800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latin typeface="Cambria Math" panose="02040503050406030204" pitchFamily="18" charset="0"/>
                </a:rPr>
                <a:t>𝐼_2</a:t>
              </a:r>
              <a:endParaRPr lang="ko-KR" altLang="en-US" sz="110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1123950</xdr:colOff>
      <xdr:row>9</xdr:row>
      <xdr:rowOff>485775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1314449</xdr:colOff>
      <xdr:row>9</xdr:row>
      <xdr:rowOff>142875</xdr:rowOff>
    </xdr:from>
    <xdr:ext cx="6000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7200899" y="3505200"/>
              <a:ext cx="6000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</m:t>
                        </m:r>
                      </m:sub>
                    </m:sSub>
                    <m:r>
                      <a:rPr lang="en-US" altLang="ko-KR" sz="1100" b="0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7200899" y="3505200"/>
              <a:ext cx="6000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𝐼_1</a:t>
              </a:r>
              <a:r>
                <a:rPr lang="en-US" altLang="ko-KR" sz="1100" b="0" i="0">
                  <a:latin typeface="Cambria Math" panose="02040503050406030204" pitchFamily="18" charset="0"/>
                </a:rPr>
                <a:t>+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4" name="TextBox 3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552450</xdr:colOff>
      <xdr:row>10</xdr:row>
      <xdr:rowOff>161925</xdr:rowOff>
    </xdr:from>
    <xdr:ext cx="150747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6438900" y="40290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6438900" y="40290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6" name="TextBox 5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7" name="TextBox 6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8" name="TextBox 7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9" name="TextBox 8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0" name="TextBox 9"/>
        <xdr:cNvSpPr txBox="1"/>
      </xdr:nvSpPr>
      <xdr:spPr>
        <a:xfrm>
          <a:off x="8582025" y="5362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11" name="TextBox 10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2" name="TextBox 11"/>
        <xdr:cNvSpPr txBox="1"/>
      </xdr:nvSpPr>
      <xdr:spPr>
        <a:xfrm>
          <a:off x="8582025" y="5362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857250</xdr:colOff>
      <xdr:row>3</xdr:row>
      <xdr:rowOff>161925</xdr:rowOff>
    </xdr:from>
    <xdr:ext cx="1424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5172075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5172075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latin typeface="Cambria Math" panose="02040503050406030204" pitchFamily="18" charset="0"/>
                </a:rPr>
                <a:t>𝐼_2</a:t>
              </a:r>
              <a:endParaRPr lang="ko-KR" altLang="en-US" sz="1100"/>
            </a:p>
          </xdr:txBody>
        </xdr:sp>
      </mc:Fallback>
    </mc:AlternateContent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1123950</xdr:colOff>
      <xdr:row>9</xdr:row>
      <xdr:rowOff>485775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343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1314449</xdr:colOff>
      <xdr:row>9</xdr:row>
      <xdr:rowOff>142875</xdr:rowOff>
    </xdr:from>
    <xdr:ext cx="6000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7200899" y="3505200"/>
              <a:ext cx="6000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1</m:t>
                        </m:r>
                      </m:sub>
                    </m:sSub>
                    <m:r>
                      <a:rPr lang="en-US" altLang="ko-KR" sz="1100" b="0" i="1">
                        <a:latin typeface="Cambria Math" panose="02040503050406030204" pitchFamily="18" charset="0"/>
                      </a:rPr>
                      <m:t>+</m:t>
                    </m:r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7200899" y="3505200"/>
              <a:ext cx="6000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𝐼_1</a:t>
              </a:r>
              <a:r>
                <a:rPr lang="en-US" altLang="ko-KR" sz="1100" b="0" i="0">
                  <a:latin typeface="Cambria Math" panose="02040503050406030204" pitchFamily="18" charset="0"/>
                </a:rPr>
                <a:t>+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4" name="TextBox 3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552450</xdr:colOff>
      <xdr:row>10</xdr:row>
      <xdr:rowOff>161925</xdr:rowOff>
    </xdr:from>
    <xdr:ext cx="150747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6438900" y="40290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6438900" y="4029075"/>
              <a:ext cx="150747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𝐼_</a:t>
              </a:r>
              <a:r>
                <a:rPr lang="en-US" altLang="ko-KR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6" name="TextBox 5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10</xdr:row>
      <xdr:rowOff>485775</xdr:rowOff>
    </xdr:from>
    <xdr:ext cx="65" cy="172227"/>
    <xdr:sp macro="" textlink="">
      <xdr:nvSpPr>
        <xdr:cNvPr id="7" name="TextBox 6"/>
        <xdr:cNvSpPr txBox="1"/>
      </xdr:nvSpPr>
      <xdr:spPr>
        <a:xfrm>
          <a:off x="8582025" y="3848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8" name="TextBox 7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9" name="TextBox 8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0" name="TextBox 9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11</xdr:row>
      <xdr:rowOff>485775</xdr:rowOff>
    </xdr:from>
    <xdr:ext cx="65" cy="172227"/>
    <xdr:sp macro="" textlink="">
      <xdr:nvSpPr>
        <xdr:cNvPr id="11" name="TextBox 10"/>
        <xdr:cNvSpPr txBox="1"/>
      </xdr:nvSpPr>
      <xdr:spPr>
        <a:xfrm>
          <a:off x="8582025" y="4352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7</xdr:col>
      <xdr:colOff>1123950</xdr:colOff>
      <xdr:row>12</xdr:row>
      <xdr:rowOff>485775</xdr:rowOff>
    </xdr:from>
    <xdr:ext cx="65" cy="172227"/>
    <xdr:sp macro="" textlink="">
      <xdr:nvSpPr>
        <xdr:cNvPr id="12" name="TextBox 11"/>
        <xdr:cNvSpPr txBox="1"/>
      </xdr:nvSpPr>
      <xdr:spPr>
        <a:xfrm>
          <a:off x="8582025" y="485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857250</xdr:colOff>
      <xdr:row>3</xdr:row>
      <xdr:rowOff>161925</xdr:rowOff>
    </xdr:from>
    <xdr:ext cx="142475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5172075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𝐼</m:t>
                        </m:r>
                      </m:e>
                      <m:sub>
                        <m:r>
                          <a:rPr lang="en-US" altLang="ko-K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5172075" y="790575"/>
              <a:ext cx="142475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0" i="0">
                  <a:latin typeface="Cambria Math" panose="02040503050406030204" pitchFamily="18" charset="0"/>
                </a:rPr>
                <a:t>𝐼_2</a:t>
              </a:r>
              <a:endParaRPr lang="ko-KR" alt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5:L17"/>
  <sheetViews>
    <sheetView zoomScale="60" zoomScaleNormal="60" workbookViewId="0">
      <selection activeCell="K9" sqref="K9"/>
    </sheetView>
  </sheetViews>
  <sheetFormatPr defaultRowHeight="16.5" x14ac:dyDescent="0.3"/>
  <cols>
    <col min="5" max="11" width="20.625" customWidth="1"/>
  </cols>
  <sheetData>
    <row r="5" spans="5:12" ht="39.950000000000003" customHeight="1" x14ac:dyDescent="0.3">
      <c r="E5" s="12" t="s">
        <v>34</v>
      </c>
      <c r="F5" s="13"/>
      <c r="G5" s="13"/>
      <c r="H5" s="13"/>
      <c r="I5" s="13"/>
      <c r="J5" s="13"/>
      <c r="K5" s="14"/>
    </row>
    <row r="6" spans="5:12" ht="50.1" customHeight="1" x14ac:dyDescent="0.3">
      <c r="E6" s="2" t="s">
        <v>0</v>
      </c>
      <c r="F6" s="3" t="s">
        <v>1</v>
      </c>
      <c r="G6" s="2" t="s">
        <v>2</v>
      </c>
      <c r="H6" s="3" t="s">
        <v>3</v>
      </c>
      <c r="I6" s="2" t="s">
        <v>4</v>
      </c>
      <c r="J6" s="10" t="s">
        <v>5</v>
      </c>
      <c r="K6" s="10"/>
    </row>
    <row r="7" spans="5:12" ht="50.1" customHeight="1" x14ac:dyDescent="0.3">
      <c r="E7" s="2" t="s">
        <v>6</v>
      </c>
      <c r="F7" s="3">
        <v>1</v>
      </c>
      <c r="G7" s="3">
        <v>2</v>
      </c>
      <c r="H7" s="3">
        <v>3</v>
      </c>
      <c r="I7" s="3">
        <v>4</v>
      </c>
      <c r="J7" s="3">
        <v>5</v>
      </c>
      <c r="K7" s="3" t="s">
        <v>8</v>
      </c>
    </row>
    <row r="8" spans="5:12" ht="50.1" customHeight="1" x14ac:dyDescent="0.3">
      <c r="E8" s="2" t="s">
        <v>7</v>
      </c>
      <c r="F8" s="6">
        <v>4.2</v>
      </c>
      <c r="G8" s="6">
        <v>4.5</v>
      </c>
      <c r="H8" s="6">
        <v>4.29</v>
      </c>
      <c r="I8" s="6">
        <v>4.0999999999999996</v>
      </c>
      <c r="J8" s="6">
        <v>4.13</v>
      </c>
      <c r="K8" s="6">
        <f>SUM(F8:J8)/5</f>
        <v>4.2439999999999989</v>
      </c>
    </row>
    <row r="9" spans="5:12" ht="39.950000000000003" customHeight="1" x14ac:dyDescent="0.3">
      <c r="I9" s="11" t="s">
        <v>9</v>
      </c>
      <c r="J9" s="11"/>
      <c r="K9" s="8">
        <f>0.1*(0.026)^2*((9.8*(4.244)^2/2*1)-1)</f>
        <v>5.8985411846400005E-3</v>
      </c>
      <c r="L9" t="s">
        <v>39</v>
      </c>
    </row>
    <row r="17" spans="9:9" x14ac:dyDescent="0.3">
      <c r="I17" s="5"/>
    </row>
  </sheetData>
  <mergeCells count="3">
    <mergeCell ref="J6:K6"/>
    <mergeCell ref="I9:J9"/>
    <mergeCell ref="E5:K5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N12"/>
  <sheetViews>
    <sheetView zoomScale="60" zoomScaleNormal="60" workbookViewId="0">
      <selection activeCell="I12" sqref="I12:K12"/>
    </sheetView>
  </sheetViews>
  <sheetFormatPr defaultRowHeight="16.5" x14ac:dyDescent="0.3"/>
  <cols>
    <col min="5" max="11" width="20.625" customWidth="1"/>
  </cols>
  <sheetData>
    <row r="4" spans="4:14" ht="39.950000000000003" customHeight="1" x14ac:dyDescent="0.3">
      <c r="E4" s="12" t="s">
        <v>35</v>
      </c>
      <c r="F4" s="13"/>
      <c r="G4" s="13"/>
      <c r="H4" s="13"/>
      <c r="I4" s="13"/>
      <c r="J4" s="13"/>
      <c r="K4" s="14"/>
    </row>
    <row r="5" spans="4:14" ht="39.950000000000003" customHeight="1" x14ac:dyDescent="0.3">
      <c r="E5" s="2" t="s">
        <v>0</v>
      </c>
      <c r="F5" s="3" t="s">
        <v>1</v>
      </c>
      <c r="G5" s="2" t="s">
        <v>2</v>
      </c>
      <c r="H5" s="3" t="s">
        <v>3</v>
      </c>
      <c r="I5" s="2" t="s">
        <v>4</v>
      </c>
      <c r="J5" s="10" t="s">
        <v>5</v>
      </c>
      <c r="K5" s="10"/>
    </row>
    <row r="6" spans="4:14" ht="39.950000000000003" customHeight="1" x14ac:dyDescent="0.3">
      <c r="E6" s="2" t="s">
        <v>6</v>
      </c>
      <c r="F6" s="3">
        <v>1</v>
      </c>
      <c r="G6" s="3">
        <v>2</v>
      </c>
      <c r="H6" s="3">
        <v>3</v>
      </c>
      <c r="I6" s="3">
        <v>4</v>
      </c>
      <c r="J6" s="3">
        <v>5</v>
      </c>
      <c r="K6" s="3" t="s">
        <v>8</v>
      </c>
    </row>
    <row r="7" spans="4:14" ht="39.950000000000003" customHeight="1" x14ac:dyDescent="0.3">
      <c r="E7" s="2" t="s">
        <v>7</v>
      </c>
      <c r="F7" s="6">
        <v>10.199999999999999</v>
      </c>
      <c r="G7" s="6">
        <v>10.199999999999999</v>
      </c>
      <c r="H7" s="6">
        <v>10</v>
      </c>
      <c r="I7" s="6">
        <v>10.4</v>
      </c>
      <c r="J7" s="6">
        <v>10.3</v>
      </c>
      <c r="K7" s="3">
        <f>SUM(F7:J7)/5</f>
        <v>10.219999999999999</v>
      </c>
    </row>
    <row r="8" spans="4:14" ht="39.950000000000003" customHeight="1" x14ac:dyDescent="0.3">
      <c r="D8" s="1"/>
      <c r="E8" s="20" t="s">
        <v>24</v>
      </c>
      <c r="F8" s="20"/>
      <c r="G8" s="10" t="s">
        <v>10</v>
      </c>
      <c r="H8" s="10"/>
      <c r="I8" s="19" t="s">
        <v>11</v>
      </c>
      <c r="J8" s="19"/>
      <c r="K8" s="4" t="s">
        <v>12</v>
      </c>
    </row>
    <row r="9" spans="4:14" ht="39.950000000000003" customHeight="1" x14ac:dyDescent="0.3">
      <c r="E9" s="15" t="s">
        <v>13</v>
      </c>
      <c r="F9" s="15"/>
      <c r="G9" s="15"/>
      <c r="H9" s="15"/>
      <c r="I9" s="21">
        <f>0.1*(0.026)^2*((9.8*(10.22)^2/2*1)-1)</f>
        <v>3.4529888016000009E-2</v>
      </c>
      <c r="J9" s="21"/>
      <c r="K9" s="21"/>
      <c r="L9" t="s">
        <v>39</v>
      </c>
    </row>
    <row r="10" spans="4:14" ht="39.950000000000003" customHeight="1" x14ac:dyDescent="0.3">
      <c r="E10" s="15" t="s">
        <v>14</v>
      </c>
      <c r="F10" s="15"/>
      <c r="G10" s="15"/>
      <c r="H10" s="15"/>
      <c r="I10" s="22">
        <f>I9-관성모멘트!K9</f>
        <v>2.8631346831360007E-2</v>
      </c>
      <c r="J10" s="22"/>
      <c r="K10" s="22"/>
      <c r="L10" t="s">
        <v>39</v>
      </c>
      <c r="N10" s="9"/>
    </row>
    <row r="11" spans="4:14" ht="39.950000000000003" customHeight="1" x14ac:dyDescent="0.3">
      <c r="E11" s="15" t="s">
        <v>15</v>
      </c>
      <c r="F11" s="15"/>
      <c r="G11" s="15"/>
      <c r="H11" s="15"/>
      <c r="I11" s="21">
        <f>1/2*3.66*0.125^2</f>
        <v>2.8593750000000001E-2</v>
      </c>
      <c r="J11" s="21"/>
      <c r="K11" s="21"/>
      <c r="L11" t="s">
        <v>39</v>
      </c>
    </row>
    <row r="12" spans="4:14" ht="39.950000000000003" customHeight="1" x14ac:dyDescent="0.3">
      <c r="E12" s="15" t="s">
        <v>16</v>
      </c>
      <c r="F12" s="15"/>
      <c r="G12" s="15"/>
      <c r="H12" s="15"/>
      <c r="I12" s="16">
        <f>ABS((I11-I10)/I11)*100</f>
        <v>0.13148618617707014</v>
      </c>
      <c r="J12" s="17"/>
      <c r="K12" s="18"/>
      <c r="L12" t="s">
        <v>40</v>
      </c>
    </row>
  </sheetData>
  <mergeCells count="13">
    <mergeCell ref="E11:H11"/>
    <mergeCell ref="E12:H12"/>
    <mergeCell ref="I12:K12"/>
    <mergeCell ref="E4:K4"/>
    <mergeCell ref="J5:K5"/>
    <mergeCell ref="I8:J8"/>
    <mergeCell ref="E8:F8"/>
    <mergeCell ref="G8:H8"/>
    <mergeCell ref="E9:H9"/>
    <mergeCell ref="I9:K9"/>
    <mergeCell ref="I10:K10"/>
    <mergeCell ref="I11:K11"/>
    <mergeCell ref="E10:H10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13"/>
  <sheetViews>
    <sheetView tabSelected="1" zoomScale="60" zoomScaleNormal="60" workbookViewId="0">
      <selection activeCell="L24" sqref="L24"/>
    </sheetView>
  </sheetViews>
  <sheetFormatPr defaultRowHeight="16.5" x14ac:dyDescent="0.3"/>
  <cols>
    <col min="5" max="11" width="20.625" customWidth="1"/>
  </cols>
  <sheetData>
    <row r="4" spans="4:12" ht="39.950000000000003" customHeight="1" x14ac:dyDescent="0.3">
      <c r="E4" s="12" t="s">
        <v>36</v>
      </c>
      <c r="F4" s="13"/>
      <c r="G4" s="13"/>
      <c r="H4" s="13"/>
      <c r="I4" s="13"/>
      <c r="J4" s="13"/>
      <c r="K4" s="14"/>
    </row>
    <row r="5" spans="4:12" ht="39.950000000000003" customHeight="1" x14ac:dyDescent="0.3">
      <c r="E5" s="2" t="s">
        <v>0</v>
      </c>
      <c r="F5" s="3" t="s">
        <v>1</v>
      </c>
      <c r="G5" s="2" t="s">
        <v>2</v>
      </c>
      <c r="H5" s="3" t="s">
        <v>3</v>
      </c>
      <c r="I5" s="2" t="s">
        <v>4</v>
      </c>
      <c r="J5" s="10" t="s">
        <v>5</v>
      </c>
      <c r="K5" s="10"/>
    </row>
    <row r="6" spans="4:12" ht="39.950000000000003" customHeight="1" x14ac:dyDescent="0.3">
      <c r="E6" s="2" t="s">
        <v>6</v>
      </c>
      <c r="F6" s="3">
        <v>1</v>
      </c>
      <c r="G6" s="3">
        <v>2</v>
      </c>
      <c r="H6" s="3">
        <v>3</v>
      </c>
      <c r="I6" s="3">
        <v>4</v>
      </c>
      <c r="J6" s="3">
        <v>5</v>
      </c>
      <c r="K6" s="3" t="s">
        <v>8</v>
      </c>
    </row>
    <row r="7" spans="4:12" ht="39.950000000000003" customHeight="1" x14ac:dyDescent="0.3">
      <c r="E7" s="2" t="s">
        <v>7</v>
      </c>
      <c r="F7" s="6">
        <v>11.4</v>
      </c>
      <c r="G7" s="6">
        <v>10.4</v>
      </c>
      <c r="H7" s="6">
        <v>10.97</v>
      </c>
      <c r="I7" s="6">
        <v>10.25</v>
      </c>
      <c r="J7" s="6">
        <v>10.7</v>
      </c>
      <c r="K7" s="6">
        <f>SUM(F7:J7)/5</f>
        <v>10.744</v>
      </c>
    </row>
    <row r="8" spans="4:12" ht="39.950000000000003" customHeight="1" x14ac:dyDescent="0.3">
      <c r="E8" s="20" t="s">
        <v>17</v>
      </c>
      <c r="F8" s="20"/>
      <c r="G8" s="10" t="s">
        <v>19</v>
      </c>
      <c r="H8" s="10"/>
      <c r="I8" s="19" t="s">
        <v>20</v>
      </c>
      <c r="J8" s="19"/>
      <c r="K8" s="3" t="s">
        <v>21</v>
      </c>
    </row>
    <row r="9" spans="4:12" ht="39.950000000000003" customHeight="1" x14ac:dyDescent="0.3">
      <c r="D9" s="1"/>
      <c r="E9" s="20" t="s">
        <v>18</v>
      </c>
      <c r="F9" s="20"/>
      <c r="G9" s="10" t="s">
        <v>10</v>
      </c>
      <c r="H9" s="10"/>
      <c r="I9" s="19"/>
      <c r="J9" s="19"/>
      <c r="K9" s="4"/>
    </row>
    <row r="10" spans="4:12" ht="39.950000000000003" customHeight="1" x14ac:dyDescent="0.3">
      <c r="E10" s="15" t="s">
        <v>13</v>
      </c>
      <c r="F10" s="15"/>
      <c r="G10" s="15"/>
      <c r="H10" s="15"/>
      <c r="I10" s="21">
        <f>0.1*(0.026)^2*((9.8*(10.74)^2/2*1)-1)</f>
        <v>3.8140139024000007E-2</v>
      </c>
      <c r="J10" s="21"/>
      <c r="K10" s="21"/>
      <c r="L10" t="s">
        <v>39</v>
      </c>
    </row>
    <row r="11" spans="4:12" ht="39.950000000000003" customHeight="1" x14ac:dyDescent="0.3">
      <c r="E11" s="15" t="s">
        <v>14</v>
      </c>
      <c r="F11" s="15"/>
      <c r="G11" s="15"/>
      <c r="H11" s="15"/>
      <c r="I11" s="22">
        <f>I10-관성모멘트!K9</f>
        <v>3.2241597839360009E-2</v>
      </c>
      <c r="J11" s="22"/>
      <c r="K11" s="22"/>
      <c r="L11" t="s">
        <v>39</v>
      </c>
    </row>
    <row r="12" spans="4:12" ht="39.950000000000003" customHeight="1" x14ac:dyDescent="0.3">
      <c r="E12" s="15" t="s">
        <v>15</v>
      </c>
      <c r="F12" s="15"/>
      <c r="G12" s="15"/>
      <c r="H12" s="15"/>
      <c r="I12" s="21">
        <f>1/2*3.88*(0.11^2+0.125^2)</f>
        <v>5.3786500000000001E-2</v>
      </c>
      <c r="J12" s="21"/>
      <c r="K12" s="21"/>
      <c r="L12" t="s">
        <v>39</v>
      </c>
    </row>
    <row r="13" spans="4:12" ht="39.950000000000003" customHeight="1" x14ac:dyDescent="0.3">
      <c r="E13" s="15" t="s">
        <v>16</v>
      </c>
      <c r="F13" s="15"/>
      <c r="G13" s="15"/>
      <c r="H13" s="15"/>
      <c r="I13" s="16">
        <f>ABS((I12-I11)/I12)*100</f>
        <v>40.056337855484173</v>
      </c>
      <c r="J13" s="17"/>
      <c r="K13" s="18"/>
      <c r="L13" t="s">
        <v>40</v>
      </c>
    </row>
  </sheetData>
  <mergeCells count="16">
    <mergeCell ref="E13:H13"/>
    <mergeCell ref="I13:K13"/>
    <mergeCell ref="E4:K4"/>
    <mergeCell ref="E10:H10"/>
    <mergeCell ref="I10:K10"/>
    <mergeCell ref="E11:H11"/>
    <mergeCell ref="I11:K11"/>
    <mergeCell ref="E12:H12"/>
    <mergeCell ref="I12:K12"/>
    <mergeCell ref="J5:K5"/>
    <mergeCell ref="E8:F8"/>
    <mergeCell ref="G8:H8"/>
    <mergeCell ref="I8:J8"/>
    <mergeCell ref="E9:F9"/>
    <mergeCell ref="G9:H9"/>
    <mergeCell ref="I9:J9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13"/>
  <sheetViews>
    <sheetView zoomScale="60" zoomScaleNormal="60" workbookViewId="0">
      <selection activeCell="Q6" sqref="Q6"/>
    </sheetView>
  </sheetViews>
  <sheetFormatPr defaultRowHeight="16.5" x14ac:dyDescent="0.3"/>
  <cols>
    <col min="5" max="11" width="20.625" customWidth="1"/>
  </cols>
  <sheetData>
    <row r="4" spans="4:12" ht="39.950000000000003" customHeight="1" x14ac:dyDescent="0.3">
      <c r="E4" s="12" t="s">
        <v>37</v>
      </c>
      <c r="F4" s="13"/>
      <c r="G4" s="13"/>
      <c r="H4" s="13"/>
      <c r="I4" s="13"/>
      <c r="J4" s="13"/>
      <c r="K4" s="14"/>
    </row>
    <row r="5" spans="4:12" ht="39.950000000000003" customHeight="1" x14ac:dyDescent="0.3">
      <c r="E5" s="2" t="s">
        <v>0</v>
      </c>
      <c r="F5" s="3" t="s">
        <v>1</v>
      </c>
      <c r="G5" s="2" t="s">
        <v>2</v>
      </c>
      <c r="H5" s="3" t="s">
        <v>3</v>
      </c>
      <c r="I5" s="2" t="s">
        <v>4</v>
      </c>
      <c r="J5" s="10" t="s">
        <v>5</v>
      </c>
      <c r="K5" s="10"/>
    </row>
    <row r="6" spans="4:12" ht="39.950000000000003" customHeight="1" x14ac:dyDescent="0.3">
      <c r="E6" s="2" t="s">
        <v>6</v>
      </c>
      <c r="F6" s="3">
        <v>1</v>
      </c>
      <c r="G6" s="3">
        <v>2</v>
      </c>
      <c r="H6" s="3">
        <v>3</v>
      </c>
      <c r="I6" s="3">
        <v>4</v>
      </c>
      <c r="J6" s="3">
        <v>5</v>
      </c>
      <c r="K6" s="3" t="s">
        <v>8</v>
      </c>
    </row>
    <row r="7" spans="4:12" ht="39.950000000000003" customHeight="1" x14ac:dyDescent="0.3">
      <c r="E7" s="2" t="s">
        <v>7</v>
      </c>
      <c r="F7" s="6">
        <v>7.13</v>
      </c>
      <c r="G7" s="6">
        <v>6.97</v>
      </c>
      <c r="H7" s="6">
        <v>7.11</v>
      </c>
      <c r="I7" s="6">
        <v>7.15</v>
      </c>
      <c r="J7" s="6">
        <v>6.9</v>
      </c>
      <c r="K7" s="7">
        <f>SUM(F7:J7)/5</f>
        <v>7.0519999999999996</v>
      </c>
    </row>
    <row r="8" spans="4:12" ht="39.950000000000003" customHeight="1" x14ac:dyDescent="0.3">
      <c r="E8" s="20" t="s">
        <v>25</v>
      </c>
      <c r="F8" s="20"/>
      <c r="G8" s="10" t="s">
        <v>23</v>
      </c>
      <c r="H8" s="10"/>
      <c r="I8" s="19" t="s">
        <v>28</v>
      </c>
      <c r="J8" s="19"/>
      <c r="K8" s="3" t="s">
        <v>22</v>
      </c>
    </row>
    <row r="9" spans="4:12" ht="39.950000000000003" customHeight="1" x14ac:dyDescent="0.3">
      <c r="D9" s="1"/>
      <c r="E9" s="20" t="s">
        <v>26</v>
      </c>
      <c r="F9" s="20"/>
      <c r="G9" s="10" t="s">
        <v>27</v>
      </c>
      <c r="H9" s="10"/>
      <c r="I9" s="19"/>
      <c r="J9" s="19"/>
      <c r="K9" s="4"/>
    </row>
    <row r="10" spans="4:12" ht="39.950000000000003" customHeight="1" x14ac:dyDescent="0.3">
      <c r="E10" s="15" t="s">
        <v>13</v>
      </c>
      <c r="F10" s="15"/>
      <c r="G10" s="15"/>
      <c r="H10" s="15"/>
      <c r="I10" s="21">
        <f>0.1*(0.026)^2*((9.8*(7.05)^2/2*1)-1)</f>
        <v>1.6395856100000002E-2</v>
      </c>
      <c r="J10" s="21"/>
      <c r="K10" s="21"/>
      <c r="L10" t="s">
        <v>39</v>
      </c>
    </row>
    <row r="11" spans="4:12" ht="39.950000000000003" customHeight="1" x14ac:dyDescent="0.3">
      <c r="E11" s="15" t="s">
        <v>14</v>
      </c>
      <c r="F11" s="15"/>
      <c r="G11" s="15"/>
      <c r="H11" s="15"/>
      <c r="I11" s="22">
        <f>I10-관성모멘트!K9</f>
        <v>1.049731491536E-2</v>
      </c>
      <c r="J11" s="22"/>
      <c r="K11" s="22"/>
      <c r="L11" t="s">
        <v>39</v>
      </c>
    </row>
    <row r="12" spans="4:12" ht="39.950000000000003" customHeight="1" x14ac:dyDescent="0.3">
      <c r="E12" s="15" t="s">
        <v>15</v>
      </c>
      <c r="F12" s="15"/>
      <c r="G12" s="15"/>
      <c r="H12" s="15"/>
      <c r="I12" s="21">
        <f>1/12*2.46*(3*0.02^2+0.249^2)</f>
        <v>1.2956205E-2</v>
      </c>
      <c r="J12" s="21"/>
      <c r="K12" s="21"/>
      <c r="L12" t="s">
        <v>39</v>
      </c>
    </row>
    <row r="13" spans="4:12" ht="39.950000000000003" customHeight="1" x14ac:dyDescent="0.3">
      <c r="E13" s="15" t="s">
        <v>16</v>
      </c>
      <c r="F13" s="15"/>
      <c r="G13" s="15"/>
      <c r="H13" s="15"/>
      <c r="I13" s="16">
        <f>ABS((I12-I11)/I12)*100</f>
        <v>18.978474674026845</v>
      </c>
      <c r="J13" s="17"/>
      <c r="K13" s="18"/>
      <c r="L13" t="s">
        <v>40</v>
      </c>
    </row>
  </sheetData>
  <mergeCells count="16">
    <mergeCell ref="E13:H13"/>
    <mergeCell ref="I13:K13"/>
    <mergeCell ref="E4:K4"/>
    <mergeCell ref="E10:H10"/>
    <mergeCell ref="I10:K10"/>
    <mergeCell ref="E11:H11"/>
    <mergeCell ref="I11:K11"/>
    <mergeCell ref="E12:H12"/>
    <mergeCell ref="I12:K12"/>
    <mergeCell ref="J5:K5"/>
    <mergeCell ref="E8:F8"/>
    <mergeCell ref="G8:H8"/>
    <mergeCell ref="I8:J8"/>
    <mergeCell ref="E9:F9"/>
    <mergeCell ref="G9:H9"/>
    <mergeCell ref="I9:J9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L13"/>
  <sheetViews>
    <sheetView zoomScale="60" zoomScaleNormal="60" workbookViewId="0">
      <selection activeCell="Q7" sqref="Q7"/>
    </sheetView>
  </sheetViews>
  <sheetFormatPr defaultRowHeight="16.5" x14ac:dyDescent="0.3"/>
  <cols>
    <col min="5" max="11" width="20.625" customWidth="1"/>
  </cols>
  <sheetData>
    <row r="4" spans="4:12" ht="39.950000000000003" customHeight="1" x14ac:dyDescent="0.3">
      <c r="E4" s="12" t="s">
        <v>38</v>
      </c>
      <c r="F4" s="13"/>
      <c r="G4" s="13"/>
      <c r="H4" s="13"/>
      <c r="I4" s="13"/>
      <c r="J4" s="13"/>
      <c r="K4" s="14"/>
    </row>
    <row r="5" spans="4:12" ht="39.950000000000003" customHeight="1" x14ac:dyDescent="0.3">
      <c r="E5" s="2" t="s">
        <v>0</v>
      </c>
      <c r="F5" s="3" t="s">
        <v>1</v>
      </c>
      <c r="G5" s="2" t="s">
        <v>2</v>
      </c>
      <c r="H5" s="3" t="s">
        <v>3</v>
      </c>
      <c r="I5" s="2" t="s">
        <v>4</v>
      </c>
      <c r="J5" s="10" t="s">
        <v>5</v>
      </c>
      <c r="K5" s="10"/>
    </row>
    <row r="6" spans="4:12" ht="39.950000000000003" customHeight="1" x14ac:dyDescent="0.3">
      <c r="E6" s="2" t="s">
        <v>6</v>
      </c>
      <c r="F6" s="3">
        <v>1</v>
      </c>
      <c r="G6" s="3">
        <v>2</v>
      </c>
      <c r="H6" s="3">
        <v>3</v>
      </c>
      <c r="I6" s="3">
        <v>4</v>
      </c>
      <c r="J6" s="3">
        <v>5</v>
      </c>
      <c r="K6" s="3" t="s">
        <v>8</v>
      </c>
    </row>
    <row r="7" spans="4:12" ht="39.950000000000003" customHeight="1" x14ac:dyDescent="0.3">
      <c r="E7" s="2" t="s">
        <v>7</v>
      </c>
      <c r="F7" s="6">
        <v>7.45</v>
      </c>
      <c r="G7" s="6">
        <v>7.75</v>
      </c>
      <c r="H7" s="6">
        <v>7</v>
      </c>
      <c r="I7" s="6">
        <v>7.3</v>
      </c>
      <c r="J7" s="6">
        <v>7.3</v>
      </c>
      <c r="K7" s="3">
        <f>SUM(F7:J7)/5</f>
        <v>7.3599999999999994</v>
      </c>
    </row>
    <row r="8" spans="4:12" ht="39.950000000000003" customHeight="1" x14ac:dyDescent="0.3">
      <c r="E8" s="20" t="s">
        <v>33</v>
      </c>
      <c r="F8" s="20"/>
      <c r="G8" s="10" t="s">
        <v>31</v>
      </c>
      <c r="H8" s="10"/>
      <c r="I8" s="19" t="s">
        <v>29</v>
      </c>
      <c r="J8" s="19"/>
      <c r="K8" s="3" t="s">
        <v>30</v>
      </c>
    </row>
    <row r="9" spans="4:12" ht="39.950000000000003" customHeight="1" x14ac:dyDescent="0.3">
      <c r="D9" s="1"/>
      <c r="E9" s="20" t="s">
        <v>32</v>
      </c>
      <c r="F9" s="20"/>
      <c r="G9" s="10" t="s">
        <v>27</v>
      </c>
      <c r="H9" s="10"/>
      <c r="I9" s="19"/>
      <c r="J9" s="19"/>
      <c r="K9" s="4"/>
    </row>
    <row r="10" spans="4:12" ht="39.950000000000003" customHeight="1" x14ac:dyDescent="0.3">
      <c r="E10" s="15" t="s">
        <v>13</v>
      </c>
      <c r="F10" s="15"/>
      <c r="G10" s="15"/>
      <c r="H10" s="15"/>
      <c r="I10" s="21">
        <f>0.1*(0.026)^2*((9.8*(7.36)^2/2*1)-1)</f>
        <v>1.7875538304000006E-2</v>
      </c>
      <c r="J10" s="21"/>
      <c r="K10" s="21"/>
      <c r="L10" t="s">
        <v>39</v>
      </c>
    </row>
    <row r="11" spans="4:12" ht="39.950000000000003" customHeight="1" x14ac:dyDescent="0.3">
      <c r="E11" s="15" t="s">
        <v>14</v>
      </c>
      <c r="F11" s="15"/>
      <c r="G11" s="15"/>
      <c r="H11" s="15"/>
      <c r="I11" s="22">
        <f>I10-관성모멘트!K9</f>
        <v>1.1976997119360004E-2</v>
      </c>
      <c r="J11" s="22"/>
      <c r="K11" s="22"/>
      <c r="L11" t="s">
        <v>39</v>
      </c>
    </row>
    <row r="12" spans="4:12" ht="39.950000000000003" customHeight="1" x14ac:dyDescent="0.3">
      <c r="E12" s="15" t="s">
        <v>15</v>
      </c>
      <c r="F12" s="15"/>
      <c r="G12" s="15"/>
      <c r="H12" s="15"/>
      <c r="I12" s="21">
        <f>1/12*2.32*(0.0545^2+0.249^2)</f>
        <v>1.2561108333333329E-2</v>
      </c>
      <c r="J12" s="21"/>
      <c r="K12" s="21"/>
      <c r="L12" t="s">
        <v>39</v>
      </c>
    </row>
    <row r="13" spans="4:12" ht="39.950000000000003" customHeight="1" x14ac:dyDescent="0.3">
      <c r="E13" s="15" t="s">
        <v>16</v>
      </c>
      <c r="F13" s="15"/>
      <c r="G13" s="15"/>
      <c r="H13" s="15"/>
      <c r="I13" s="16">
        <f>ABS((I12-I11)/I12)*100</f>
        <v>4.6501566459965415</v>
      </c>
      <c r="J13" s="17"/>
      <c r="K13" s="18"/>
      <c r="L13" t="s">
        <v>40</v>
      </c>
    </row>
  </sheetData>
  <mergeCells count="16">
    <mergeCell ref="E4:K4"/>
    <mergeCell ref="E11:H11"/>
    <mergeCell ref="I11:K11"/>
    <mergeCell ref="E12:H12"/>
    <mergeCell ref="I12:K12"/>
    <mergeCell ref="E13:H13"/>
    <mergeCell ref="I13:K13"/>
    <mergeCell ref="J5:K5"/>
    <mergeCell ref="E9:F9"/>
    <mergeCell ref="G9:H9"/>
    <mergeCell ref="I9:J9"/>
    <mergeCell ref="E10:H10"/>
    <mergeCell ref="I10:K10"/>
    <mergeCell ref="E8:F8"/>
    <mergeCell ref="G8:H8"/>
    <mergeCell ref="I8:J8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관성모멘트</vt:lpstr>
      <vt:lpstr>고체 실린더</vt:lpstr>
      <vt:lpstr>속이 빈 실린더</vt:lpstr>
      <vt:lpstr>둥근 막대</vt:lpstr>
      <vt:lpstr>네모 막대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2020-05-14T07:39:57Z</dcterms:created>
  <dcterms:modified xsi:type="dcterms:W3CDTF">2020-06-01T02:17:54Z</dcterms:modified>
</cp:coreProperties>
</file>